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0" windowWidth="15480" windowHeight="11640" activeTab="1"/>
  </bookViews>
  <sheets>
    <sheet name="Anleitung Sekretariat" sheetId="1" r:id="rId1"/>
    <sheet name="Notentabelle" sheetId="2" r:id="rId2"/>
  </sheets>
  <definedNames>
    <definedName name="_xlnm.Print_Area" localSheetId="1">'Notentabelle'!$B$1:$H$86</definedName>
  </definedNames>
  <calcPr fullCalcOnLoad="1"/>
</workbook>
</file>

<file path=xl/comments2.xml><?xml version="1.0" encoding="utf-8"?>
<comments xmlns="http://schemas.openxmlformats.org/spreadsheetml/2006/main">
  <authors>
    <author>dorrh</author>
  </authors>
  <commentList>
    <comment ref="E6" authorId="0">
      <text>
        <r>
          <rPr>
            <b/>
            <sz val="8"/>
            <rFont val="Tahoma"/>
            <family val="0"/>
          </rPr>
          <t>Bitte tragen Sie hier die Punktzahl ein, bei der Sie die Note 4,0 (ausreichend) vergeben.</t>
        </r>
      </text>
    </comment>
    <comment ref="E7" authorId="0">
      <text>
        <r>
          <rPr>
            <b/>
            <sz val="8"/>
            <rFont val="Tahoma"/>
            <family val="0"/>
          </rPr>
          <t>Bitte tragenh Sie hier die Punktzahl ein, bei der Sie die Note 1,0 (sehr gut) vergeben.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<sst xmlns="http://schemas.openxmlformats.org/spreadsheetml/2006/main" count="60" uniqueCount="55">
  <si>
    <t>VIER bei:</t>
  </si>
  <si>
    <t>EINS bei:</t>
  </si>
  <si>
    <t>Durchschnitt</t>
  </si>
  <si>
    <t>Vornamen</t>
  </si>
  <si>
    <t>BESTANDEN?</t>
  </si>
  <si>
    <t>Name</t>
  </si>
  <si>
    <t xml:space="preserve">Stuttgart, den </t>
  </si>
  <si>
    <t>Unterschrift des Dozenten:</t>
  </si>
  <si>
    <t>Note</t>
  </si>
  <si>
    <t>Anzahl</t>
  </si>
  <si>
    <t>1,6-2,0</t>
  </si>
  <si>
    <t>1,0</t>
  </si>
  <si>
    <t>1,1-1,5</t>
  </si>
  <si>
    <t>2,1-2,5</t>
  </si>
  <si>
    <t>2,6-3,0</t>
  </si>
  <si>
    <t>3,1-3,5</t>
  </si>
  <si>
    <t>3,6-4,0</t>
  </si>
  <si>
    <t>4,1-4,5</t>
  </si>
  <si>
    <t>4,6-5,0</t>
  </si>
  <si>
    <t>Bereich</t>
  </si>
  <si>
    <t>Bestes Ergebnis</t>
  </si>
  <si>
    <t>Schlechtestes Ergebnis</t>
  </si>
  <si>
    <t>Kurs</t>
  </si>
  <si>
    <t xml:space="preserve">Klausur </t>
  </si>
  <si>
    <t xml:space="preserve">Dozent </t>
  </si>
  <si>
    <t>Aufg.1</t>
  </si>
  <si>
    <t>Aufg.2</t>
  </si>
  <si>
    <t>Aufg.3</t>
  </si>
  <si>
    <t>Aufg.4</t>
  </si>
  <si>
    <t>Aufg.5</t>
  </si>
  <si>
    <t>Aufg.6</t>
  </si>
  <si>
    <t>Aufg.7</t>
  </si>
  <si>
    <t>Aufg.8</t>
  </si>
  <si>
    <t>Aufg.9</t>
  </si>
  <si>
    <t>Aufg.10</t>
  </si>
  <si>
    <t>Aufg.11</t>
  </si>
  <si>
    <t>Aufg.12</t>
  </si>
  <si>
    <t>Aufg.13</t>
  </si>
  <si>
    <t>Aufg.14</t>
  </si>
  <si>
    <t>Aufg.15</t>
  </si>
  <si>
    <t>Aufg.16</t>
  </si>
  <si>
    <t>Aufg.17</t>
  </si>
  <si>
    <t>Aufg.18</t>
  </si>
  <si>
    <t>Aufg.19</t>
  </si>
  <si>
    <t>Aufg.20</t>
  </si>
  <si>
    <t>Standardabweichung</t>
  </si>
  <si>
    <t>Punkte</t>
  </si>
  <si>
    <t>Prozent</t>
  </si>
  <si>
    <t>Punkte bei 5.0:</t>
  </si>
  <si>
    <t>Maximale Punkte/Aufgabe</t>
  </si>
  <si>
    <t>Standardabweichung Note</t>
  </si>
  <si>
    <t>Matrikel</t>
  </si>
  <si>
    <t xml:space="preserve">Mathematik </t>
  </si>
  <si>
    <t>Dr. Schlau</t>
  </si>
  <si>
    <t>Txx xxa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</si>
</sst>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[$-407]dddd\,\ d\.\ mmmm\ yyyy"/>
    <numFmt numFmtId="174" formatCode="[$-407]d/\ mmmm\ yyyy;@"/>
    <numFmt numFmtId="175" formatCode="0.0"/>
    <numFmt numFmtId="176" formatCode="0.0000"/>
    <numFmt numFmtId="177" formatCode="0.0%"/>
  </numFmts>
  <fonts count="63">
    <font>
      <sz val="10"/>
      <name val="Arial"/>
      <family val="0"/>
    </font>
    <font>
      <sz val="10"/>
      <name val="Geneva"/>
      <family val="0"/>
    </font>
    <font>
      <sz val="10"/>
      <color indexed="8"/>
      <name val="Arial"/>
      <family val="0"/>
    </font>
    <font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Geneva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8"/>
      <name val="Geneva"/>
      <family val="0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22"/>
      <color indexed="10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Arial"/>
      <family val="0"/>
    </font>
    <font>
      <sz val="13"/>
      <color indexed="8"/>
      <name val="Arial"/>
      <family val="0"/>
    </font>
    <font>
      <i/>
      <sz val="13"/>
      <color indexed="8"/>
      <name val="Arial"/>
      <family val="0"/>
    </font>
    <font>
      <sz val="12"/>
      <color indexed="8"/>
      <name val="Arial"/>
      <family val="0"/>
    </font>
    <font>
      <sz val="12"/>
      <color indexed="40"/>
      <name val="Arial"/>
      <family val="0"/>
    </font>
    <font>
      <sz val="12"/>
      <color indexed="9"/>
      <name val="Arial"/>
      <family val="0"/>
    </font>
    <font>
      <sz val="12"/>
      <color indexed="13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 vertical="top"/>
      <protection/>
    </xf>
    <xf numFmtId="3" fontId="6" fillId="33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 horizontal="right"/>
      <protection/>
    </xf>
    <xf numFmtId="1" fontId="6" fillId="33" borderId="13" xfId="0" applyNumberFormat="1" applyFont="1" applyFill="1" applyBorder="1" applyAlignment="1" applyProtection="1">
      <alignment horizontal="right"/>
      <protection/>
    </xf>
    <xf numFmtId="0" fontId="9" fillId="33" borderId="14" xfId="0" applyFont="1" applyFill="1" applyBorder="1" applyAlignment="1" applyProtection="1">
      <alignment horizontal="right"/>
      <protection/>
    </xf>
    <xf numFmtId="172" fontId="6" fillId="33" borderId="10" xfId="0" applyNumberFormat="1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174" fontId="12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2" fillId="34" borderId="19" xfId="0" applyFont="1" applyFill="1" applyBorder="1" applyAlignment="1" applyProtection="1">
      <alignment wrapText="1"/>
      <protection/>
    </xf>
    <xf numFmtId="0" fontId="2" fillId="35" borderId="14" xfId="0" applyFont="1" applyFill="1" applyBorder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1" fontId="7" fillId="35" borderId="14" xfId="0" applyNumberFormat="1" applyFont="1" applyFill="1" applyBorder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right"/>
      <protection/>
    </xf>
    <xf numFmtId="175" fontId="7" fillId="35" borderId="14" xfId="0" applyNumberFormat="1" applyFont="1" applyFill="1" applyBorder="1" applyAlignment="1" applyProtection="1">
      <alignment horizontal="right"/>
      <protection/>
    </xf>
    <xf numFmtId="0" fontId="6" fillId="33" borderId="21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5" fontId="6" fillId="33" borderId="13" xfId="0" applyNumberFormat="1" applyFont="1" applyFill="1" applyBorder="1" applyAlignment="1" applyProtection="1">
      <alignment horizontal="righ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0" fillId="35" borderId="27" xfId="0" applyFill="1" applyBorder="1" applyAlignment="1" applyProtection="1">
      <alignment/>
      <protection/>
    </xf>
    <xf numFmtId="3" fontId="6" fillId="33" borderId="14" xfId="0" applyNumberFormat="1" applyFont="1" applyFill="1" applyBorder="1" applyAlignment="1" applyProtection="1">
      <alignment horizontal="right"/>
      <protection/>
    </xf>
    <xf numFmtId="172" fontId="6" fillId="33" borderId="14" xfId="0" applyNumberFormat="1" applyFont="1" applyFill="1" applyBorder="1" applyAlignment="1" applyProtection="1">
      <alignment horizontal="left"/>
      <protection/>
    </xf>
    <xf numFmtId="3" fontId="1" fillId="35" borderId="14" xfId="0" applyNumberFormat="1" applyFont="1" applyFill="1" applyBorder="1" applyAlignment="1" applyProtection="1">
      <alignment/>
      <protection locked="0"/>
    </xf>
    <xf numFmtId="0" fontId="1" fillId="33" borderId="14" xfId="0" applyNumberFormat="1" applyFont="1" applyFill="1" applyBorder="1" applyAlignment="1" applyProtection="1">
      <alignment/>
      <protection/>
    </xf>
    <xf numFmtId="1" fontId="0" fillId="0" borderId="14" xfId="0" applyNumberFormat="1" applyBorder="1" applyAlignment="1" applyProtection="1">
      <alignment horizontal="center"/>
      <protection/>
    </xf>
    <xf numFmtId="1" fontId="0" fillId="35" borderId="14" xfId="0" applyNumberFormat="1" applyFill="1" applyBorder="1" applyAlignment="1">
      <alignment horizontal="center"/>
    </xf>
    <xf numFmtId="1" fontId="0" fillId="34" borderId="14" xfId="0" applyNumberFormat="1" applyFont="1" applyFill="1" applyBorder="1" applyAlignment="1" applyProtection="1">
      <alignment horizontal="center"/>
      <protection/>
    </xf>
    <xf numFmtId="1" fontId="0" fillId="34" borderId="14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72" fontId="6" fillId="33" borderId="12" xfId="0" applyNumberFormat="1" applyFont="1" applyFill="1" applyBorder="1" applyAlignment="1" applyProtection="1">
      <alignment horizontal="center"/>
      <protection/>
    </xf>
    <xf numFmtId="3" fontId="6" fillId="33" borderId="21" xfId="0" applyNumberFormat="1" applyFont="1" applyFill="1" applyBorder="1" applyAlignment="1" applyProtection="1">
      <alignment horizontal="center"/>
      <protection/>
    </xf>
    <xf numFmtId="175" fontId="6" fillId="33" borderId="21" xfId="0" applyNumberFormat="1" applyFont="1" applyFill="1" applyBorder="1" applyAlignment="1" applyProtection="1">
      <alignment horizontal="center"/>
      <protection/>
    </xf>
    <xf numFmtId="175" fontId="6" fillId="33" borderId="12" xfId="0" applyNumberFormat="1" applyFont="1" applyFill="1" applyBorder="1" applyAlignment="1" applyProtection="1">
      <alignment horizontal="center"/>
      <protection/>
    </xf>
    <xf numFmtId="172" fontId="9" fillId="33" borderId="12" xfId="0" applyNumberFormat="1" applyFont="1" applyFill="1" applyBorder="1" applyAlignment="1" applyProtection="1">
      <alignment horizontal="center"/>
      <protection/>
    </xf>
    <xf numFmtId="172" fontId="6" fillId="33" borderId="14" xfId="0" applyNumberFormat="1" applyFont="1" applyFill="1" applyBorder="1" applyAlignment="1" applyProtection="1">
      <alignment horizontal="center"/>
      <protection/>
    </xf>
    <xf numFmtId="175" fontId="6" fillId="33" borderId="14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9" fontId="1" fillId="35" borderId="14" xfId="0" applyNumberFormat="1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175" fontId="6" fillId="33" borderId="14" xfId="0" applyNumberFormat="1" applyFont="1" applyFill="1" applyBorder="1" applyAlignment="1" applyProtection="1">
      <alignment horizontal="right"/>
      <protection/>
    </xf>
    <xf numFmtId="172" fontId="6" fillId="33" borderId="13" xfId="0" applyNumberFormat="1" applyFont="1" applyFill="1" applyBorder="1" applyAlignment="1" applyProtection="1">
      <alignment horizontal="right"/>
      <protection/>
    </xf>
    <xf numFmtId="172" fontId="6" fillId="36" borderId="29" xfId="0" applyNumberFormat="1" applyFont="1" applyFill="1" applyBorder="1" applyAlignment="1" applyProtection="1">
      <alignment horizontal="right"/>
      <protection locked="0"/>
    </xf>
    <xf numFmtId="172" fontId="6" fillId="36" borderId="3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u val="double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Notenverteilung</a:t>
            </a:r>
          </a:p>
        </c:rich>
      </c:tx>
      <c:layout>
        <c:manualLayout>
          <c:xMode val="factor"/>
          <c:yMode val="factor"/>
          <c:x val="0.001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405"/>
          <c:w val="0.9442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Notentabelle!$E$113:$E$121</c:f>
              <c:strCache/>
            </c:strRef>
          </c:cat>
          <c:val>
            <c:numRef>
              <c:f>Notentabelle!$D$113:$D$121</c:f>
              <c:numCache/>
            </c:numRef>
          </c:val>
        </c:ser>
        <c:axId val="63246098"/>
        <c:axId val="32343971"/>
      </c:barChart>
      <c:catAx>
        <c:axId val="63246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Noten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2343971"/>
        <c:crosses val="autoZero"/>
        <c:auto val="1"/>
        <c:lblOffset val="100"/>
        <c:tickLblSkip val="1"/>
        <c:noMultiLvlLbl val="0"/>
      </c:catAx>
      <c:valAx>
        <c:axId val="3234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Häufigkeit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6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15</xdr:col>
      <xdr:colOff>190500</xdr:colOff>
      <xdr:row>18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0025" y="114300"/>
          <a:ext cx="11420475" cy="2847975"/>
        </a:xfrm>
        <a:prstGeom prst="rect">
          <a:avLst/>
        </a:prstGeom>
        <a:solidFill>
          <a:srgbClr val="B2B2B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Bevor Sie diese Vorlage an einen Dozenten versenden, beachten Sie bitte folgendes: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Beschriften Sie die Felder C2 bis C4 mit den aktuellen Daten und löschen Sie ggf. die weißen, aufgabenbezogenen Felder ab H12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Passen Sie die Anzahl der Zeilen mit Studentendaten an die Größe des Kurses an.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 Falls der Kurs kleiner ist als die Anzahl der vorgesehenen Zeilen, löschen Sie die nötige Anzahl an Zeilen.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2.1.1. Markieren Sie die Zeilen in der Tabellenmitte. Die erste und letze Zeile mit Studentendaten soll nicht markiert sein.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2.1.2. Löschen Sie sie mit rechter Maustaste und "Zellen löschen"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 Falls der Kurs größer ist als die Anzahl der vorgesehenen Zeilen, fügen Sie die nötige Anzahl an Zeilen 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2.2.1. Markieren Sie eine Zeile in der Tabellenmitte. Die erste und letze Zeile mit Studentendaten soll nicht markiert sein.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2.2.2. Wählen Sie EINFÜGEN --&gt; ZEILEN und wiederholen Sie dies mit F4 bis die gewünschte Anzahl erreicht ist.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2.2.3. Markieren Sie die Zelle D12 und ziehen Sie den Inhalt mit dem Kreuz rechts unten bis zur letzten Zeile mit Studentendaten.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2.2.4. Wiederholen Sie dies für E12, F12 und G12.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Wenn Sie wünschen, daß die Dozenten nur dem Namen oder nur die Matrikelnummer eintragen, löschen Sie die Inhalte der Zellen A11 oder B11/C11.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114300</xdr:rowOff>
    </xdr:from>
    <xdr:to>
      <xdr:col>19</xdr:col>
      <xdr:colOff>66675</xdr:colOff>
      <xdr:row>6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0" y="114300"/>
          <a:ext cx="5362575" cy="2181225"/>
        </a:xfrm>
        <a:prstGeom prst="rect">
          <a:avLst/>
        </a:prstGeom>
        <a:solidFill>
          <a:srgbClr val="B2B2B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Bitte tragen Sie die Punktzahl für die Note "sehr gut" und die für die Note "ausreichend" in die</a:t>
          </a:r>
          <a:r>
            <a:rPr lang="en-US" cap="none" sz="12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 blauen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ein.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Bitte tragen Sie die erreichten Punktzahlen aufgabenbezogen in die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weißen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(ab H12) ein. Falls Sie keine Punkte vergeben, tragen Sie bitte "b" für bestanden oder "n" für "nicht bestanden" ein.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Die </a:t>
          </a:r>
          <a:r>
            <a:rPr lang="en-US" cap="none" sz="12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gelben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sind freiwillig.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beachten Sie: Auf eine Dezimalstelle genau wird die Note abgerundet.</a:t>
          </a:r>
        </a:p>
      </xdr:txBody>
    </xdr:sp>
    <xdr:clientData fPrintsWithSheet="0"/>
  </xdr:twoCellAnchor>
  <xdr:twoCellAnchor>
    <xdr:from>
      <xdr:col>2</xdr:col>
      <xdr:colOff>190500</xdr:colOff>
      <xdr:row>57</xdr:row>
      <xdr:rowOff>123825</xdr:rowOff>
    </xdr:from>
    <xdr:to>
      <xdr:col>7</xdr:col>
      <xdr:colOff>1314450</xdr:colOff>
      <xdr:row>83</xdr:row>
      <xdr:rowOff>104775</xdr:rowOff>
    </xdr:to>
    <xdr:graphicFrame>
      <xdr:nvGraphicFramePr>
        <xdr:cNvPr id="2" name="Diagramm 9"/>
        <xdr:cNvGraphicFramePr/>
      </xdr:nvGraphicFramePr>
      <xdr:xfrm>
        <a:off x="1095375" y="11858625"/>
        <a:ext cx="67246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1552575</xdr:colOff>
      <xdr:row>0</xdr:row>
      <xdr:rowOff>0</xdr:rowOff>
    </xdr:from>
    <xdr:to>
      <xdr:col>7</xdr:col>
      <xdr:colOff>1485900</xdr:colOff>
      <xdr:row>0</xdr:row>
      <xdr:rowOff>685800</xdr:rowOff>
    </xdr:to>
    <xdr:pic>
      <xdr:nvPicPr>
        <xdr:cNvPr id="3" name="Picture 10" descr="wi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38100</xdr:rowOff>
    </xdr:from>
    <xdr:to>
      <xdr:col>3</xdr:col>
      <xdr:colOff>885825</xdr:colOff>
      <xdr:row>0</xdr:row>
      <xdr:rowOff>695325</xdr:rowOff>
    </xdr:to>
    <xdr:pic>
      <xdr:nvPicPr>
        <xdr:cNvPr id="4" name="Picture 17" descr="DHB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8100"/>
          <a:ext cx="2705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21"/>
  <sheetViews>
    <sheetView showGridLines="0" tabSelected="1" workbookViewId="0" topLeftCell="A1">
      <selection activeCell="K73" sqref="K73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16.8515625" style="1" bestFit="1" customWidth="1"/>
    <col min="4" max="4" width="30.421875" style="1" customWidth="1"/>
    <col min="5" max="5" width="14.8515625" style="1" customWidth="1"/>
    <col min="6" max="6" width="9.421875" style="1" bestFit="1" customWidth="1"/>
    <col min="7" max="7" width="12.421875" style="63" bestFit="1" customWidth="1"/>
    <col min="8" max="8" width="24.421875" style="1" customWidth="1"/>
    <col min="9" max="28" width="7.421875" style="1" customWidth="1"/>
    <col min="29" max="31" width="4.7109375" style="1" customWidth="1"/>
    <col min="32" max="16384" width="11.421875" style="1" customWidth="1"/>
  </cols>
  <sheetData>
    <row r="1" spans="4:9" ht="58.5" customHeight="1">
      <c r="D1" s="23"/>
      <c r="H1" s="18"/>
      <c r="I1" s="18"/>
    </row>
    <row r="2" spans="3:7" ht="24" customHeight="1">
      <c r="C2" s="23" t="s">
        <v>22</v>
      </c>
      <c r="D2" s="26" t="s">
        <v>54</v>
      </c>
      <c r="G2" s="64"/>
    </row>
    <row r="3" spans="3:7" ht="25.5" customHeight="1">
      <c r="C3" s="23" t="s">
        <v>23</v>
      </c>
      <c r="D3" s="26" t="s">
        <v>52</v>
      </c>
      <c r="G3" s="64"/>
    </row>
    <row r="4" spans="3:7" ht="25.5" customHeight="1">
      <c r="C4" s="23" t="s">
        <v>24</v>
      </c>
      <c r="D4" s="26" t="s">
        <v>53</v>
      </c>
      <c r="G4" s="64"/>
    </row>
    <row r="5" spans="2:12" ht="20.25">
      <c r="B5" s="2"/>
      <c r="C5" s="46"/>
      <c r="D5" s="3"/>
      <c r="E5" s="79" t="s">
        <v>46</v>
      </c>
      <c r="F5" s="35"/>
      <c r="G5" s="65" t="s">
        <v>8</v>
      </c>
      <c r="H5" s="44" t="s">
        <v>49</v>
      </c>
      <c r="I5" s="40"/>
      <c r="J5" s="4"/>
      <c r="K5" s="4"/>
      <c r="L5" s="4"/>
    </row>
    <row r="6" spans="2:12" ht="15.75" thickBot="1">
      <c r="B6" s="49"/>
      <c r="C6" s="47"/>
      <c r="D6" s="5" t="s">
        <v>0</v>
      </c>
      <c r="E6" s="80">
        <v>50</v>
      </c>
      <c r="F6" s="35"/>
      <c r="G6" s="66"/>
      <c r="H6" s="42">
        <f>SUM(I49:AB49)</f>
        <v>0</v>
      </c>
      <c r="I6" s="41"/>
      <c r="J6" s="6"/>
      <c r="K6" s="6"/>
      <c r="L6" s="6"/>
    </row>
    <row r="7" spans="2:8" ht="14.25">
      <c r="B7" s="49"/>
      <c r="C7" s="47"/>
      <c r="D7" s="7" t="s">
        <v>1</v>
      </c>
      <c r="E7" s="81">
        <v>100</v>
      </c>
      <c r="F7" s="35"/>
      <c r="G7" s="66"/>
      <c r="H7" s="43" t="s">
        <v>48</v>
      </c>
    </row>
    <row r="8" spans="2:8" ht="15">
      <c r="B8" s="49"/>
      <c r="C8" s="47"/>
      <c r="D8" s="8" t="s">
        <v>20</v>
      </c>
      <c r="E8" s="78">
        <f>MAX(E12:E46)</f>
        <v>0</v>
      </c>
      <c r="F8" s="35"/>
      <c r="G8" s="67">
        <f>MIN(G12:G46)</f>
        <v>5</v>
      </c>
      <c r="H8" s="42">
        <f>ROUNDDOWN(((($E$6-0.1-$E$7)/3.1)*(5-(1-(3.1/($E$6-0.1-$E$7))*$E$7))),0)</f>
        <v>35</v>
      </c>
    </row>
    <row r="9" spans="2:8" ht="14.25">
      <c r="B9" s="49"/>
      <c r="C9" s="47"/>
      <c r="D9" s="8" t="s">
        <v>21</v>
      </c>
      <c r="E9" s="52">
        <f>MIN(E12:E46)</f>
        <v>0</v>
      </c>
      <c r="F9" s="9"/>
      <c r="G9" s="68">
        <f>MAX(G12:G46)</f>
        <v>5</v>
      </c>
      <c r="H9" s="44" t="s">
        <v>50</v>
      </c>
    </row>
    <row r="10" spans="2:10" ht="27">
      <c r="B10" s="50"/>
      <c r="C10" s="48"/>
      <c r="D10" s="10" t="s">
        <v>2</v>
      </c>
      <c r="E10" s="11">
        <f>IF(ISNUMBER(AVERAGE(E12:E46)),AVERAGE(E12:E46),"n/a")</f>
        <v>0</v>
      </c>
      <c r="F10" s="11"/>
      <c r="G10" s="69">
        <f>IF(ISNUMBER(AVERAGE(G12:G46)),AVERAGE(G12:G46),"n/a")</f>
        <v>5</v>
      </c>
      <c r="H10" s="45">
        <f>STDEVP(G12:G46)</f>
        <v>0</v>
      </c>
      <c r="I10" s="51" t="str">
        <f>IF(G10&gt;3.3,"Durchschnitt schlecht",IF(G10&lt;2,"Durchschnitt gut",""))</f>
        <v>Durchschnitt schlecht</v>
      </c>
      <c r="J10" s="34"/>
    </row>
    <row r="11" spans="2:28" ht="15">
      <c r="B11" s="22" t="s">
        <v>51</v>
      </c>
      <c r="C11" s="22" t="s">
        <v>5</v>
      </c>
      <c r="D11" s="12" t="s">
        <v>3</v>
      </c>
      <c r="E11" s="55" t="s">
        <v>46</v>
      </c>
      <c r="F11" s="55" t="s">
        <v>47</v>
      </c>
      <c r="G11" s="70" t="s">
        <v>8</v>
      </c>
      <c r="H11" s="56" t="s">
        <v>4</v>
      </c>
      <c r="I11" s="31" t="s">
        <v>25</v>
      </c>
      <c r="J11" s="31" t="s">
        <v>26</v>
      </c>
      <c r="K11" s="31" t="s">
        <v>27</v>
      </c>
      <c r="L11" s="31" t="s">
        <v>28</v>
      </c>
      <c r="M11" s="31" t="s">
        <v>29</v>
      </c>
      <c r="N11" s="31" t="s">
        <v>30</v>
      </c>
      <c r="O11" s="31" t="s">
        <v>31</v>
      </c>
      <c r="P11" s="31" t="s">
        <v>32</v>
      </c>
      <c r="Q11" s="31" t="s">
        <v>33</v>
      </c>
      <c r="R11" s="31" t="s">
        <v>34</v>
      </c>
      <c r="S11" s="31" t="s">
        <v>35</v>
      </c>
      <c r="T11" s="31" t="s">
        <v>36</v>
      </c>
      <c r="U11" s="31" t="s">
        <v>37</v>
      </c>
      <c r="V11" s="31" t="s">
        <v>38</v>
      </c>
      <c r="W11" s="31" t="s">
        <v>39</v>
      </c>
      <c r="X11" s="31" t="s">
        <v>40</v>
      </c>
      <c r="Y11" s="31" t="s">
        <v>41</v>
      </c>
      <c r="Z11" s="31" t="s">
        <v>42</v>
      </c>
      <c r="AA11" s="31" t="s">
        <v>43</v>
      </c>
      <c r="AB11" s="31" t="s">
        <v>44</v>
      </c>
    </row>
    <row r="12" spans="2:28" ht="15">
      <c r="B12" s="29"/>
      <c r="C12" s="29"/>
      <c r="D12" s="53"/>
      <c r="E12" s="57">
        <f>SUM(I12:AB12)</f>
        <v>0</v>
      </c>
      <c r="F12" s="75">
        <f>E12/$E$7</f>
        <v>0</v>
      </c>
      <c r="G12" s="71">
        <f>IF(ISNUMBER(E12)=FALSE,"Keine Note",ROUNDDOWN(MAX(1,(MIN(5,((1-(3.1/($E$6-0.1-$E$7))*$E$7)+((3.1/($E$6-0.1-$E$7))*$E12))))),1))</f>
        <v>5</v>
      </c>
      <c r="H12" s="58" t="str">
        <f>IF(ISNUMBER(G12)=TRUE,IF(G12&lt;4.01," ","Nicht bestanden"),IF(MID(G12,1,1)="b","","Nicht bestanden"))</f>
        <v>Nicht bestanden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2:28" ht="15">
      <c r="B13" s="29"/>
      <c r="C13" s="30"/>
      <c r="D13" s="53"/>
      <c r="E13" s="57">
        <f aca="true" t="shared" si="0" ref="E13:E45">SUM(I13:AB13)</f>
        <v>0</v>
      </c>
      <c r="F13" s="75">
        <f>E13/$E$7</f>
        <v>0</v>
      </c>
      <c r="G13" s="71">
        <f>IF(ISNUMBER(E13)=FALSE,"Keine Note",ROUNDDOWN(MAX(1,(MIN(5,((1-(3.1/($E$6-0.1-$E$7))*$E$7)+((3.1/($E$6-0.1-$E$7))*$E13))))),1))</f>
        <v>5</v>
      </c>
      <c r="H13" s="58" t="str">
        <f>IF(ISNUMBER(G13)=TRUE,IF(G13&lt;4.01," ","Nicht bestanden"),IF(MID(G13,1,1)="b","","Nicht bestanden"))</f>
        <v>Nicht bestanden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2:28" ht="15">
      <c r="B14" s="29"/>
      <c r="C14" s="30"/>
      <c r="D14" s="53"/>
      <c r="E14" s="57">
        <f t="shared" si="0"/>
        <v>0</v>
      </c>
      <c r="F14" s="75">
        <f>E14/$E$7</f>
        <v>0</v>
      </c>
      <c r="G14" s="71">
        <f>IF(ISNUMBER(E14)=FALSE,"Keine Note",ROUNDDOWN(MAX(1,(MIN(5,((1-(3.1/($E$6-0.1-$E$7))*$E$7)+((3.1/($E$6-0.1-$E$7))*$E14))))),1))</f>
        <v>5</v>
      </c>
      <c r="H14" s="58" t="str">
        <f>IF(ISNUMBER(G14)=TRUE,IF(G14&lt;4.01," ","Nicht bestanden"),IF(MID(G14,1,1)="b","","Nicht bestanden"))</f>
        <v>Nicht bestanden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2:28" ht="15">
      <c r="B15" s="29"/>
      <c r="C15" s="29"/>
      <c r="D15" s="53"/>
      <c r="E15" s="57">
        <f t="shared" si="0"/>
        <v>0</v>
      </c>
      <c r="F15" s="75">
        <f aca="true" t="shared" si="1" ref="F15:F27">E15/$E$7</f>
        <v>0</v>
      </c>
      <c r="G15" s="71">
        <f>IF(ISNUMBER(E15)=FALSE,"Keine Note",ROUNDDOWN(MAX(1,(MIN(5,((1-(3.1/($E$6-0.1-$E$7))*$E$7)+((3.1/($E$6-0.1-$E$7))*$E15))))),1))</f>
        <v>5</v>
      </c>
      <c r="H15" s="58" t="str">
        <f aca="true" t="shared" si="2" ref="H15:H27">IF(ISNUMBER(G15)=TRUE,IF(G15&lt;4.01," ","Nicht bestanden"),IF(MID(G15,1,1)="b","","Nicht bestanden"))</f>
        <v>Nicht bestanden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2:28" ht="15">
      <c r="B16" s="29"/>
      <c r="C16" s="30"/>
      <c r="D16" s="53"/>
      <c r="E16" s="57">
        <f t="shared" si="0"/>
        <v>0</v>
      </c>
      <c r="F16" s="75">
        <f t="shared" si="1"/>
        <v>0</v>
      </c>
      <c r="G16" s="71">
        <f aca="true" t="shared" si="3" ref="G16:G27">IF(ISNUMBER(E16)=FALSE,"Keine Note",ROUNDDOWN(MAX(1,(MIN(5,((1-(3.1/($E$6-0.1-$E$7))*$E$7)+((3.1/($E$6-0.1-$E$7))*$E16))))),1))</f>
        <v>5</v>
      </c>
      <c r="H16" s="58" t="str">
        <f t="shared" si="2"/>
        <v>Nicht bestanden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2:28" ht="15">
      <c r="B17" s="29"/>
      <c r="C17" s="30"/>
      <c r="D17" s="53"/>
      <c r="E17" s="57">
        <f t="shared" si="0"/>
        <v>0</v>
      </c>
      <c r="F17" s="75">
        <f t="shared" si="1"/>
        <v>0</v>
      </c>
      <c r="G17" s="71">
        <f t="shared" si="3"/>
        <v>5</v>
      </c>
      <c r="H17" s="58" t="str">
        <f t="shared" si="2"/>
        <v>Nicht bestanden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2:28" ht="15">
      <c r="B18" s="29"/>
      <c r="C18" s="29"/>
      <c r="D18" s="53"/>
      <c r="E18" s="57">
        <f t="shared" si="0"/>
        <v>0</v>
      </c>
      <c r="F18" s="75">
        <f t="shared" si="1"/>
        <v>0</v>
      </c>
      <c r="G18" s="71">
        <f t="shared" si="3"/>
        <v>5</v>
      </c>
      <c r="H18" s="58" t="str">
        <f t="shared" si="2"/>
        <v>Nicht bestanden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2:28" ht="15">
      <c r="B19" s="29"/>
      <c r="C19" s="30"/>
      <c r="D19" s="53"/>
      <c r="E19" s="57">
        <f t="shared" si="0"/>
        <v>0</v>
      </c>
      <c r="F19" s="75">
        <f t="shared" si="1"/>
        <v>0</v>
      </c>
      <c r="G19" s="71">
        <f t="shared" si="3"/>
        <v>5</v>
      </c>
      <c r="H19" s="58" t="str">
        <f t="shared" si="2"/>
        <v>Nicht bestanden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2:28" ht="15">
      <c r="B20" s="29"/>
      <c r="C20" s="30"/>
      <c r="D20" s="53"/>
      <c r="E20" s="57">
        <f t="shared" si="0"/>
        <v>0</v>
      </c>
      <c r="F20" s="75">
        <f t="shared" si="1"/>
        <v>0</v>
      </c>
      <c r="G20" s="71">
        <f t="shared" si="3"/>
        <v>5</v>
      </c>
      <c r="H20" s="58" t="str">
        <f t="shared" si="2"/>
        <v>Nicht bestanden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2:28" ht="15">
      <c r="B21" s="29"/>
      <c r="C21" s="29"/>
      <c r="D21" s="53"/>
      <c r="E21" s="57">
        <f t="shared" si="0"/>
        <v>0</v>
      </c>
      <c r="F21" s="75">
        <f t="shared" si="1"/>
        <v>0</v>
      </c>
      <c r="G21" s="71">
        <f t="shared" si="3"/>
        <v>5</v>
      </c>
      <c r="H21" s="58" t="str">
        <f t="shared" si="2"/>
        <v>Nicht bestanden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2:28" ht="15">
      <c r="B22" s="29"/>
      <c r="C22" s="30"/>
      <c r="D22" s="53"/>
      <c r="E22" s="57">
        <f t="shared" si="0"/>
        <v>0</v>
      </c>
      <c r="F22" s="75">
        <f t="shared" si="1"/>
        <v>0</v>
      </c>
      <c r="G22" s="71">
        <f t="shared" si="3"/>
        <v>5</v>
      </c>
      <c r="H22" s="58" t="str">
        <f t="shared" si="2"/>
        <v>Nicht bestanden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2:28" ht="15">
      <c r="B23" s="29"/>
      <c r="C23" s="30"/>
      <c r="D23" s="53"/>
      <c r="E23" s="57">
        <f t="shared" si="0"/>
        <v>0</v>
      </c>
      <c r="F23" s="75">
        <f t="shared" si="1"/>
        <v>0</v>
      </c>
      <c r="G23" s="71">
        <f t="shared" si="3"/>
        <v>5</v>
      </c>
      <c r="H23" s="58" t="str">
        <f t="shared" si="2"/>
        <v>Nicht bestanden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2:28" ht="15">
      <c r="B24" s="29"/>
      <c r="C24" s="29"/>
      <c r="D24" s="53"/>
      <c r="E24" s="57">
        <f t="shared" si="0"/>
        <v>0</v>
      </c>
      <c r="F24" s="75">
        <f t="shared" si="1"/>
        <v>0</v>
      </c>
      <c r="G24" s="71">
        <f t="shared" si="3"/>
        <v>5</v>
      </c>
      <c r="H24" s="58" t="str">
        <f t="shared" si="2"/>
        <v>Nicht bestanden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2:28" ht="15">
      <c r="B25" s="29"/>
      <c r="C25" s="30"/>
      <c r="D25" s="53"/>
      <c r="E25" s="57">
        <f t="shared" si="0"/>
        <v>0</v>
      </c>
      <c r="F25" s="75">
        <f t="shared" si="1"/>
        <v>0</v>
      </c>
      <c r="G25" s="71">
        <f t="shared" si="3"/>
        <v>5</v>
      </c>
      <c r="H25" s="58" t="str">
        <f t="shared" si="2"/>
        <v>Nicht bestanden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2:28" ht="15">
      <c r="B26" s="29"/>
      <c r="C26" s="30"/>
      <c r="D26" s="53"/>
      <c r="E26" s="57">
        <f t="shared" si="0"/>
        <v>0</v>
      </c>
      <c r="F26" s="75">
        <f t="shared" si="1"/>
        <v>0</v>
      </c>
      <c r="G26" s="71">
        <f t="shared" si="3"/>
        <v>5</v>
      </c>
      <c r="H26" s="58" t="str">
        <f t="shared" si="2"/>
        <v>Nicht bestanden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2:28" ht="15">
      <c r="B27" s="29"/>
      <c r="C27" s="29"/>
      <c r="D27" s="53"/>
      <c r="E27" s="57">
        <f t="shared" si="0"/>
        <v>0</v>
      </c>
      <c r="F27" s="75">
        <f t="shared" si="1"/>
        <v>0</v>
      </c>
      <c r="G27" s="71">
        <f t="shared" si="3"/>
        <v>5</v>
      </c>
      <c r="H27" s="58" t="str">
        <f t="shared" si="2"/>
        <v>Nicht bestanden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2:28" ht="15">
      <c r="B28" s="29"/>
      <c r="C28" s="30"/>
      <c r="D28" s="53"/>
      <c r="E28" s="57">
        <f t="shared" si="0"/>
        <v>0</v>
      </c>
      <c r="F28" s="75">
        <f aca="true" t="shared" si="4" ref="F28:F33">E28/$E$7</f>
        <v>0</v>
      </c>
      <c r="G28" s="71">
        <f aca="true" t="shared" si="5" ref="G28:G33">IF(ISNUMBER(E28)=FALSE,"Keine Note",ROUNDDOWN(MAX(1,(MIN(5,((1-(3.1/($E$6-0.1-$E$7))*$E$7)+((3.1/($E$6-0.1-$E$7))*$E28))))),1))</f>
        <v>5</v>
      </c>
      <c r="H28" s="58" t="str">
        <f aca="true" t="shared" si="6" ref="H28:H33">IF(ISNUMBER(G28)=TRUE,IF(G28&lt;4.01," ","Nicht bestanden"),IF(MID(G28,1,1)="b","","Nicht bestanden"))</f>
        <v>Nicht bestanden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2:28" ht="15">
      <c r="B29" s="29"/>
      <c r="C29" s="30"/>
      <c r="D29" s="53"/>
      <c r="E29" s="57">
        <f t="shared" si="0"/>
        <v>0</v>
      </c>
      <c r="F29" s="75">
        <f t="shared" si="4"/>
        <v>0</v>
      </c>
      <c r="G29" s="71">
        <f t="shared" si="5"/>
        <v>5</v>
      </c>
      <c r="H29" s="58" t="str">
        <f t="shared" si="6"/>
        <v>Nicht bestanden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</row>
    <row r="30" spans="2:28" ht="15">
      <c r="B30" s="29"/>
      <c r="C30" s="29"/>
      <c r="D30" s="53"/>
      <c r="E30" s="57">
        <f t="shared" si="0"/>
        <v>0</v>
      </c>
      <c r="F30" s="75">
        <f t="shared" si="4"/>
        <v>0</v>
      </c>
      <c r="G30" s="71">
        <f t="shared" si="5"/>
        <v>5</v>
      </c>
      <c r="H30" s="58" t="str">
        <f t="shared" si="6"/>
        <v>Nicht bestanden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2:28" ht="15">
      <c r="B31" s="29"/>
      <c r="C31" s="30"/>
      <c r="D31" s="53"/>
      <c r="E31" s="57">
        <f t="shared" si="0"/>
        <v>0</v>
      </c>
      <c r="F31" s="75">
        <f t="shared" si="4"/>
        <v>0</v>
      </c>
      <c r="G31" s="71">
        <f t="shared" si="5"/>
        <v>5</v>
      </c>
      <c r="H31" s="58" t="str">
        <f t="shared" si="6"/>
        <v>Nicht bestanden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2:28" ht="15">
      <c r="B32" s="29"/>
      <c r="C32" s="30"/>
      <c r="D32" s="53"/>
      <c r="E32" s="57">
        <f t="shared" si="0"/>
        <v>0</v>
      </c>
      <c r="F32" s="75">
        <f t="shared" si="4"/>
        <v>0</v>
      </c>
      <c r="G32" s="71">
        <f t="shared" si="5"/>
        <v>5</v>
      </c>
      <c r="H32" s="58" t="str">
        <f t="shared" si="6"/>
        <v>Nicht bestanden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2:28" ht="15">
      <c r="B33" s="29"/>
      <c r="C33" s="29"/>
      <c r="D33" s="53"/>
      <c r="E33" s="57">
        <f t="shared" si="0"/>
        <v>0</v>
      </c>
      <c r="F33" s="75">
        <f t="shared" si="4"/>
        <v>0</v>
      </c>
      <c r="G33" s="71">
        <f t="shared" si="5"/>
        <v>5</v>
      </c>
      <c r="H33" s="58" t="str">
        <f t="shared" si="6"/>
        <v>Nicht bestanden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2:28" ht="15">
      <c r="B34" s="29"/>
      <c r="C34" s="30"/>
      <c r="D34" s="53"/>
      <c r="E34" s="57">
        <f t="shared" si="0"/>
        <v>0</v>
      </c>
      <c r="F34" s="75">
        <f aca="true" t="shared" si="7" ref="F34:F46">E34/$E$7</f>
        <v>0</v>
      </c>
      <c r="G34" s="71">
        <f aca="true" t="shared" si="8" ref="G34:G46">IF(ISNUMBER(E34)=FALSE,"Keine Note",ROUNDDOWN(MAX(1,(MIN(5,((1-(3.1/($E$6-0.1-$E$7))*$E$7)+((3.1/($E$6-0.1-$E$7))*$E34))))),1))</f>
        <v>5</v>
      </c>
      <c r="H34" s="58" t="str">
        <f aca="true" t="shared" si="9" ref="H34:H46">IF(ISNUMBER(G34)=TRUE,IF(G34&lt;4.01," ","Nicht bestanden"),IF(MID(G34,1,1)="b","","Nicht bestanden"))</f>
        <v>Nicht bestanden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2:28" ht="15">
      <c r="B35" s="29"/>
      <c r="C35" s="30"/>
      <c r="D35" s="53"/>
      <c r="E35" s="57">
        <f t="shared" si="0"/>
        <v>0</v>
      </c>
      <c r="F35" s="75">
        <f t="shared" si="7"/>
        <v>0</v>
      </c>
      <c r="G35" s="71">
        <f t="shared" si="8"/>
        <v>5</v>
      </c>
      <c r="H35" s="58" t="str">
        <f t="shared" si="9"/>
        <v>Nicht bestanden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2:28" ht="15">
      <c r="B36" s="29"/>
      <c r="C36" s="29"/>
      <c r="D36" s="53"/>
      <c r="E36" s="57">
        <f t="shared" si="0"/>
        <v>0</v>
      </c>
      <c r="F36" s="75">
        <f t="shared" si="7"/>
        <v>0</v>
      </c>
      <c r="G36" s="71">
        <f t="shared" si="8"/>
        <v>5</v>
      </c>
      <c r="H36" s="58" t="str">
        <f t="shared" si="9"/>
        <v>Nicht bestanden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2:28" ht="15">
      <c r="B37" s="29"/>
      <c r="C37" s="30"/>
      <c r="D37" s="53"/>
      <c r="E37" s="57">
        <f t="shared" si="0"/>
        <v>0</v>
      </c>
      <c r="F37" s="75">
        <f t="shared" si="7"/>
        <v>0</v>
      </c>
      <c r="G37" s="71">
        <f t="shared" si="8"/>
        <v>5</v>
      </c>
      <c r="H37" s="58" t="str">
        <f t="shared" si="9"/>
        <v>Nicht bestanden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2:28" ht="15">
      <c r="B38" s="29"/>
      <c r="C38" s="29"/>
      <c r="D38" s="53"/>
      <c r="E38" s="57">
        <f t="shared" si="0"/>
        <v>0</v>
      </c>
      <c r="F38" s="75">
        <f t="shared" si="7"/>
        <v>0</v>
      </c>
      <c r="G38" s="71">
        <f t="shared" si="8"/>
        <v>5</v>
      </c>
      <c r="H38" s="58" t="str">
        <f t="shared" si="9"/>
        <v>Nicht bestanden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</row>
    <row r="39" spans="2:28" ht="15">
      <c r="B39" s="29"/>
      <c r="C39" s="30"/>
      <c r="D39" s="53"/>
      <c r="E39" s="57">
        <f t="shared" si="0"/>
        <v>0</v>
      </c>
      <c r="F39" s="75">
        <f t="shared" si="7"/>
        <v>0</v>
      </c>
      <c r="G39" s="71">
        <f t="shared" si="8"/>
        <v>5</v>
      </c>
      <c r="H39" s="58" t="str">
        <f t="shared" si="9"/>
        <v>Nicht bestanden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</row>
    <row r="40" spans="2:28" ht="15">
      <c r="B40" s="29"/>
      <c r="C40" s="30"/>
      <c r="D40" s="53"/>
      <c r="E40" s="57">
        <f t="shared" si="0"/>
        <v>0</v>
      </c>
      <c r="F40" s="75">
        <f t="shared" si="7"/>
        <v>0</v>
      </c>
      <c r="G40" s="71">
        <f t="shared" si="8"/>
        <v>5</v>
      </c>
      <c r="H40" s="58" t="str">
        <f t="shared" si="9"/>
        <v>Nicht bestanden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2:28" ht="15">
      <c r="B41" s="29"/>
      <c r="C41" s="29"/>
      <c r="D41" s="53"/>
      <c r="E41" s="57">
        <f t="shared" si="0"/>
        <v>0</v>
      </c>
      <c r="F41" s="75">
        <f t="shared" si="7"/>
        <v>0</v>
      </c>
      <c r="G41" s="71">
        <f t="shared" si="8"/>
        <v>5</v>
      </c>
      <c r="H41" s="58" t="str">
        <f t="shared" si="9"/>
        <v>Nicht bestanden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2:28" ht="15">
      <c r="B42" s="29"/>
      <c r="C42" s="30"/>
      <c r="D42" s="53"/>
      <c r="E42" s="57">
        <f t="shared" si="0"/>
        <v>0</v>
      </c>
      <c r="F42" s="75">
        <f t="shared" si="7"/>
        <v>0</v>
      </c>
      <c r="G42" s="71">
        <f t="shared" si="8"/>
        <v>5</v>
      </c>
      <c r="H42" s="58" t="str">
        <f t="shared" si="9"/>
        <v>Nicht bestanden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2:28" ht="15">
      <c r="B43" s="29"/>
      <c r="C43" s="30"/>
      <c r="D43" s="53"/>
      <c r="E43" s="57">
        <f t="shared" si="0"/>
        <v>0</v>
      </c>
      <c r="F43" s="75">
        <f t="shared" si="7"/>
        <v>0</v>
      </c>
      <c r="G43" s="71">
        <f t="shared" si="8"/>
        <v>5</v>
      </c>
      <c r="H43" s="58" t="str">
        <f t="shared" si="9"/>
        <v>Nicht bestanden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2:28" ht="15">
      <c r="B44" s="29"/>
      <c r="C44" s="29"/>
      <c r="D44" s="53"/>
      <c r="E44" s="57">
        <f t="shared" si="0"/>
        <v>0</v>
      </c>
      <c r="F44" s="75">
        <f t="shared" si="7"/>
        <v>0</v>
      </c>
      <c r="G44" s="71">
        <f t="shared" si="8"/>
        <v>5</v>
      </c>
      <c r="H44" s="58" t="str">
        <f t="shared" si="9"/>
        <v>Nicht bestanden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</row>
    <row r="45" spans="2:28" ht="15">
      <c r="B45" s="29"/>
      <c r="C45" s="30"/>
      <c r="D45" s="53"/>
      <c r="E45" s="57">
        <f t="shared" si="0"/>
        <v>0</v>
      </c>
      <c r="F45" s="75">
        <f t="shared" si="7"/>
        <v>0</v>
      </c>
      <c r="G45" s="71">
        <f t="shared" si="8"/>
        <v>5</v>
      </c>
      <c r="H45" s="58" t="str">
        <f t="shared" si="9"/>
        <v>Nicht bestanden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</row>
    <row r="46" spans="2:28" ht="15">
      <c r="B46" s="29"/>
      <c r="C46" s="29"/>
      <c r="D46" s="53"/>
      <c r="E46" s="57">
        <f>SUM(I46:AB46)</f>
        <v>0</v>
      </c>
      <c r="F46" s="75">
        <f t="shared" si="7"/>
        <v>0</v>
      </c>
      <c r="G46" s="71">
        <f t="shared" si="8"/>
        <v>5</v>
      </c>
      <c r="H46" s="58" t="str">
        <f t="shared" si="9"/>
        <v>Nicht bestanden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</row>
    <row r="47" spans="5:28" ht="12.75">
      <c r="E47" s="15"/>
      <c r="F47" s="15"/>
      <c r="G47" s="72"/>
      <c r="H47" s="54" t="s">
        <v>2</v>
      </c>
      <c r="I47" s="60" t="e">
        <f>ROUND(AVERAGE(I12:I46),1)</f>
        <v>#DIV/0!</v>
      </c>
      <c r="J47" s="60" t="e">
        <f>ROUND(AVERAGE(J12:J46),1)</f>
        <v>#DIV/0!</v>
      </c>
      <c r="K47" s="60" t="e">
        <f>ROUND(AVERAGE(K12:K46),1)</f>
        <v>#DIV/0!</v>
      </c>
      <c r="L47" s="60" t="e">
        <f>ROUND(AVERAGE(L12:L46),1)</f>
        <v>#DIV/0!</v>
      </c>
      <c r="M47" s="60" t="e">
        <f>ROUND(AVERAGE(M12:M46),1)</f>
        <v>#DIV/0!</v>
      </c>
      <c r="N47" s="60" t="e">
        <f>ROUND(AVERAGE(N12:N46),1)</f>
        <v>#DIV/0!</v>
      </c>
      <c r="O47" s="60" t="e">
        <f>ROUND(AVERAGE(O12:O46),1)</f>
        <v>#DIV/0!</v>
      </c>
      <c r="P47" s="60" t="e">
        <f>ROUND(AVERAGE(P12:P46),1)</f>
        <v>#DIV/0!</v>
      </c>
      <c r="Q47" s="60" t="e">
        <f>ROUND(AVERAGE(Q12:Q46),1)</f>
        <v>#DIV/0!</v>
      </c>
      <c r="R47" s="60" t="e">
        <f>ROUND(AVERAGE(R12:R46),1)</f>
        <v>#DIV/0!</v>
      </c>
      <c r="S47" s="60" t="e">
        <f>ROUND(AVERAGE(S12:S46),1)</f>
        <v>#DIV/0!</v>
      </c>
      <c r="T47" s="60" t="e">
        <f>ROUND(AVERAGE(T12:T46),1)</f>
        <v>#DIV/0!</v>
      </c>
      <c r="U47" s="60" t="e">
        <f>ROUND(AVERAGE(U12:U46),1)</f>
        <v>#DIV/0!</v>
      </c>
      <c r="V47" s="60" t="e">
        <f>ROUND(AVERAGE(V12:V46),1)</f>
        <v>#DIV/0!</v>
      </c>
      <c r="W47" s="60" t="e">
        <f>ROUND(AVERAGE(W12:W46),1)</f>
        <v>#DIV/0!</v>
      </c>
      <c r="X47" s="60" t="e">
        <f>ROUND(AVERAGE(X12:X46),1)</f>
        <v>#DIV/0!</v>
      </c>
      <c r="Y47" s="60" t="e">
        <f>ROUND(AVERAGE(Y12:Y46),1)</f>
        <v>#DIV/0!</v>
      </c>
      <c r="Z47" s="60" t="e">
        <f>ROUND(AVERAGE(Z12:Z46),1)</f>
        <v>#DIV/0!</v>
      </c>
      <c r="AA47" s="60" t="e">
        <f>ROUND(AVERAGE(AA12:AA46),1)</f>
        <v>#DIV/0!</v>
      </c>
      <c r="AB47" s="60" t="e">
        <f>ROUND(AVERAGE(AB12:AB46),1)</f>
        <v>#DIV/0!</v>
      </c>
    </row>
    <row r="48" spans="5:28" ht="12.75">
      <c r="E48" s="15"/>
      <c r="F48" s="15"/>
      <c r="G48" s="72"/>
      <c r="H48" s="33" t="s">
        <v>45</v>
      </c>
      <c r="I48" s="60" t="e">
        <f>STDEVP(I12:I46)</f>
        <v>#DIV/0!</v>
      </c>
      <c r="J48" s="60" t="e">
        <f>STDEVP(J12:J46)</f>
        <v>#DIV/0!</v>
      </c>
      <c r="K48" s="60" t="e">
        <f>STDEVP(K12:K46)</f>
        <v>#DIV/0!</v>
      </c>
      <c r="L48" s="60" t="e">
        <f>STDEVP(L12:L46)</f>
        <v>#DIV/0!</v>
      </c>
      <c r="M48" s="60" t="e">
        <f>STDEVP(M12:M46)</f>
        <v>#DIV/0!</v>
      </c>
      <c r="N48" s="60" t="e">
        <f>STDEVP(N12:N46)</f>
        <v>#DIV/0!</v>
      </c>
      <c r="O48" s="60" t="e">
        <f>STDEVP(O12:O46)</f>
        <v>#DIV/0!</v>
      </c>
      <c r="P48" s="60" t="e">
        <f>STDEVP(P12:P46)</f>
        <v>#DIV/0!</v>
      </c>
      <c r="Q48" s="60" t="e">
        <f>STDEVP(Q12:Q46)</f>
        <v>#DIV/0!</v>
      </c>
      <c r="R48" s="60" t="e">
        <f>STDEVP(R12:R46)</f>
        <v>#DIV/0!</v>
      </c>
      <c r="S48" s="60" t="e">
        <f>STDEVP(S12:S46)</f>
        <v>#DIV/0!</v>
      </c>
      <c r="T48" s="60" t="e">
        <f>STDEVP(T12:T46)</f>
        <v>#DIV/0!</v>
      </c>
      <c r="U48" s="60" t="e">
        <f>STDEVP(U12:U46)</f>
        <v>#DIV/0!</v>
      </c>
      <c r="V48" s="60" t="e">
        <f>STDEVP(V12:V46)</f>
        <v>#DIV/0!</v>
      </c>
      <c r="W48" s="60" t="e">
        <f>STDEVP(W12:W46)</f>
        <v>#DIV/0!</v>
      </c>
      <c r="X48" s="60" t="e">
        <f>STDEVP(X12:X46)</f>
        <v>#DIV/0!</v>
      </c>
      <c r="Y48" s="60" t="e">
        <f>STDEVP(Y12:Y46)</f>
        <v>#DIV/0!</v>
      </c>
      <c r="Z48" s="60" t="e">
        <f>STDEVP(Z12:Z46)</f>
        <v>#DIV/0!</v>
      </c>
      <c r="AA48" s="60" t="e">
        <f>STDEVP(AA12:AA46)</f>
        <v>#DIV/0!</v>
      </c>
      <c r="AB48" s="60" t="e">
        <f>STDEVP(AB12:AB46)</f>
        <v>#DIV/0!</v>
      </c>
    </row>
    <row r="49" spans="5:28" ht="12.75" customHeight="1">
      <c r="E49" s="15"/>
      <c r="F49" s="15"/>
      <c r="H49" s="32" t="s">
        <v>49</v>
      </c>
      <c r="I49" s="61"/>
      <c r="J49" s="61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</row>
    <row r="50" spans="5:28" s="16" customFormat="1" ht="12.75" customHeight="1">
      <c r="E50" s="15"/>
      <c r="F50" s="15"/>
      <c r="G50" s="73"/>
      <c r="H50" s="36"/>
      <c r="I50" s="37"/>
      <c r="J50" s="38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5:28" s="16" customFormat="1" ht="12.75" customHeight="1">
      <c r="E51" s="15"/>
      <c r="F51" s="15"/>
      <c r="G51" s="73"/>
      <c r="H51" s="36"/>
      <c r="I51" s="37"/>
      <c r="J51" s="38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3:10" ht="12.75">
      <c r="C52" s="16"/>
      <c r="D52" s="16"/>
      <c r="E52" s="16"/>
      <c r="F52" s="16"/>
      <c r="G52" s="73"/>
      <c r="H52" s="16"/>
      <c r="I52" s="13"/>
      <c r="J52" s="14"/>
    </row>
    <row r="53" spans="3:10" ht="16.5" thickBot="1">
      <c r="C53" s="24" t="s">
        <v>6</v>
      </c>
      <c r="D53" s="25">
        <f ca="1">TODAY()</f>
        <v>41662</v>
      </c>
      <c r="E53" s="17"/>
      <c r="F53" s="17"/>
      <c r="G53" s="74"/>
      <c r="H53" s="17"/>
      <c r="I53" s="13"/>
      <c r="J53" s="14"/>
    </row>
    <row r="54" spans="5:10" ht="12.75">
      <c r="E54" s="76" t="s">
        <v>7</v>
      </c>
      <c r="F54" s="76"/>
      <c r="G54" s="77"/>
      <c r="H54" s="77"/>
      <c r="I54" s="13"/>
      <c r="J54" s="14"/>
    </row>
    <row r="55" spans="3:10" ht="12.75">
      <c r="C55" s="18"/>
      <c r="D55" s="18"/>
      <c r="E55" s="18"/>
      <c r="F55" s="18"/>
      <c r="I55" s="13"/>
      <c r="J55" s="14"/>
    </row>
    <row r="56" spans="9:10" ht="12.75">
      <c r="I56" s="13"/>
      <c r="J56" s="14"/>
    </row>
    <row r="57" spans="7:10" ht="12.75">
      <c r="G57" s="1"/>
      <c r="I57" s="13"/>
      <c r="J57" s="14"/>
    </row>
    <row r="58" spans="7:10" ht="12.75">
      <c r="G58" s="1"/>
      <c r="I58" s="13"/>
      <c r="J58" s="14"/>
    </row>
    <row r="112" spans="3:7" ht="12.75">
      <c r="C112" s="19" t="s">
        <v>8</v>
      </c>
      <c r="D112" s="20" t="s">
        <v>9</v>
      </c>
      <c r="E112" s="20" t="s">
        <v>19</v>
      </c>
      <c r="F112" s="20"/>
      <c r="G112" s="1"/>
    </row>
    <row r="113" spans="3:7" ht="12.75">
      <c r="C113" s="27">
        <v>1</v>
      </c>
      <c r="D113" s="28">
        <f aca="true" t="array" ref="D113:D121">FREQUENCY(G12:G46,C113:C121)</f>
        <v>0</v>
      </c>
      <c r="E113" s="21" t="s">
        <v>11</v>
      </c>
      <c r="F113" s="21"/>
      <c r="G113" s="1"/>
    </row>
    <row r="114" spans="3:7" ht="12.75">
      <c r="C114" s="27">
        <v>1.5</v>
      </c>
      <c r="D114" s="28">
        <v>0</v>
      </c>
      <c r="E114" s="21" t="s">
        <v>12</v>
      </c>
      <c r="F114" s="21"/>
      <c r="G114" s="1"/>
    </row>
    <row r="115" spans="3:7" ht="12.75">
      <c r="C115" s="27">
        <v>2</v>
      </c>
      <c r="D115" s="28">
        <v>0</v>
      </c>
      <c r="E115" s="21" t="s">
        <v>10</v>
      </c>
      <c r="F115" s="21"/>
      <c r="G115" s="1"/>
    </row>
    <row r="116" spans="3:7" ht="12.75">
      <c r="C116" s="27">
        <v>2.5</v>
      </c>
      <c r="D116" s="28">
        <v>0</v>
      </c>
      <c r="E116" s="21" t="s">
        <v>13</v>
      </c>
      <c r="F116" s="21"/>
      <c r="G116" s="1"/>
    </row>
    <row r="117" spans="3:7" ht="12.75">
      <c r="C117" s="27">
        <v>3</v>
      </c>
      <c r="D117" s="28">
        <v>0</v>
      </c>
      <c r="E117" s="21" t="s">
        <v>14</v>
      </c>
      <c r="F117" s="21"/>
      <c r="G117" s="1"/>
    </row>
    <row r="118" spans="3:7" ht="12.75">
      <c r="C118" s="27">
        <v>3.5</v>
      </c>
      <c r="D118" s="28">
        <v>0</v>
      </c>
      <c r="E118" s="21" t="s">
        <v>15</v>
      </c>
      <c r="F118" s="21"/>
      <c r="G118" s="1"/>
    </row>
    <row r="119" spans="3:7" ht="12.75">
      <c r="C119" s="27">
        <v>4</v>
      </c>
      <c r="D119" s="28">
        <v>0</v>
      </c>
      <c r="E119" s="21" t="s">
        <v>16</v>
      </c>
      <c r="F119" s="21"/>
      <c r="G119" s="1"/>
    </row>
    <row r="120" spans="3:7" ht="12.75">
      <c r="C120" s="27">
        <v>4.5</v>
      </c>
      <c r="D120" s="28">
        <v>0</v>
      </c>
      <c r="E120" s="21" t="s">
        <v>17</v>
      </c>
      <c r="F120" s="21"/>
      <c r="G120" s="1"/>
    </row>
    <row r="121" spans="3:7" ht="12.75">
      <c r="C121" s="27">
        <v>5</v>
      </c>
      <c r="D121" s="28">
        <v>35</v>
      </c>
      <c r="E121" s="21" t="s">
        <v>18</v>
      </c>
      <c r="F121" s="21"/>
      <c r="G121" s="1"/>
    </row>
  </sheetData>
  <sheetProtection selectLockedCells="1"/>
  <mergeCells count="1">
    <mergeCell ref="E54:H54"/>
  </mergeCells>
  <conditionalFormatting sqref="G10">
    <cfRule type="cellIs" priority="1" dxfId="1" operator="notBetween" stopIfTrue="1">
      <formula>2</formula>
      <formula>3.3</formula>
    </cfRule>
  </conditionalFormatting>
  <conditionalFormatting sqref="I10">
    <cfRule type="cellIs" priority="2" dxfId="0" operator="equal" stopIfTrue="1">
      <formula>"Durchschnitt im Rahmen"</formula>
    </cfRule>
  </conditionalFormatting>
  <printOptions/>
  <pageMargins left="0.7874015748031497" right="0.7874015748031497" top="0.3937007874015748" bottom="0.2362204724409449" header="0" footer="0"/>
  <pageSetup horizontalDpi="360" verticalDpi="360" orientation="portrait" paperSize="9" scale="72" r:id="rId4"/>
  <rowBreaks count="1" manualBreakCount="1">
    <brk id="55" min="1" max="7" man="1"/>
  </rowBreaks>
  <ignoredErrors>
    <ignoredError sqref="E12:F28 E46:F46 E29:F4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Klausurbenotung FAT</dc:title>
  <dc:subject/>
  <dc:creator>Frech</dc:creator>
  <cp:keywords/>
  <dc:description>Richtlinie des Fachausschuss Technik</dc:description>
  <cp:lastModifiedBy>RReimann</cp:lastModifiedBy>
  <cp:lastPrinted>2008-03-28T09:40:22Z</cp:lastPrinted>
  <dcterms:created xsi:type="dcterms:W3CDTF">2003-12-01T13:14:33Z</dcterms:created>
  <dcterms:modified xsi:type="dcterms:W3CDTF">2014-01-23T13:14:59Z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59096918</vt:i4>
  </property>
  <property fmtid="{D5CDD505-2E9C-101B-9397-08002B2CF9AE}" pid="3" name="_EmailSubject">
    <vt:lpwstr>Notenermittlung</vt:lpwstr>
  </property>
  <property fmtid="{D5CDD505-2E9C-101B-9397-08002B2CF9AE}" pid="4" name="_AuthorEmail">
    <vt:lpwstr>dorrhauer@ba-stuttgart.de</vt:lpwstr>
  </property>
  <property fmtid="{D5CDD505-2E9C-101B-9397-08002B2CF9AE}" pid="5" name="_AuthorEmailDisplayName">
    <vt:lpwstr>Dorrhauer, Carsten</vt:lpwstr>
  </property>
  <property fmtid="{D5CDD505-2E9C-101B-9397-08002B2CF9AE}" pid="6" name="_PreviousAdHocReviewCycleID">
    <vt:i4>-798857611</vt:i4>
  </property>
  <property fmtid="{D5CDD505-2E9C-101B-9397-08002B2CF9AE}" pid="7" name="_ReviewingToolsShownOnce">
    <vt:lpwstr/>
  </property>
</Properties>
</file>